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uilmenau365-my.sharepoint.com/personal/benedikt_feit_tu-ilmenau_de/Documents/Unikat/CAD/Drucker_regal/"/>
    </mc:Choice>
  </mc:AlternateContent>
  <xr:revisionPtr revIDLastSave="474" documentId="8_{78E328FE-AEF8-479E-84DA-CB1AE93AB681}" xr6:coauthVersionLast="47" xr6:coauthVersionMax="47" xr10:uidLastSave="{5FC776DC-3438-4629-971C-F06E3B9005E8}"/>
  <bookViews>
    <workbookView xWindow="-110" yWindow="-110" windowWidth="25820" windowHeight="13900" xr2:uid="{B3556C66-93BA-43AD-B3AF-BE8AEA5DB8E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D38" i="1"/>
  <c r="B38" i="1" s="1"/>
  <c r="B56" i="1"/>
  <c r="B52" i="1"/>
  <c r="B53" i="1" s="1"/>
  <c r="B45" i="1"/>
  <c r="B4" i="1"/>
  <c r="B10" i="1"/>
  <c r="B7" i="1"/>
  <c r="B8" i="1" s="1"/>
  <c r="B5" i="1"/>
  <c r="B22" i="1"/>
  <c r="B23" i="1"/>
  <c r="B47" i="1" l="1"/>
  <c r="B48" i="1" s="1"/>
  <c r="B40" i="1"/>
  <c r="B41" i="1" s="1"/>
  <c r="B54" i="1"/>
  <c r="B55" i="1" s="1"/>
  <c r="B20" i="1"/>
  <c r="B21" i="1" s="1"/>
  <c r="B17" i="1"/>
  <c r="B18" i="1" s="1"/>
  <c r="B14" i="1"/>
  <c r="B15" i="1" s="1"/>
</calcChain>
</file>

<file path=xl/sharedStrings.xml><?xml version="1.0" encoding="utf-8"?>
<sst xmlns="http://schemas.openxmlformats.org/spreadsheetml/2006/main" count="118" uniqueCount="63">
  <si>
    <t>thickness</t>
  </si>
  <si>
    <t>mm</t>
  </si>
  <si>
    <t>prusa_xl_depth</t>
  </si>
  <si>
    <t>prusa_xl_height</t>
  </si>
  <si>
    <t>box_height_1</t>
  </si>
  <si>
    <t>box_height_2</t>
  </si>
  <si>
    <t>box_clearence_1</t>
  </si>
  <si>
    <t>28/3</t>
  </si>
  <si>
    <t>prusa_xl_shelf_depth</t>
  </si>
  <si>
    <t>mill_bit</t>
  </si>
  <si>
    <t>finger_depth</t>
  </si>
  <si>
    <t>dogbone_angle</t>
  </si>
  <si>
    <t>deg</t>
  </si>
  <si>
    <t>dogbone_diameter</t>
  </si>
  <si>
    <t>finger_width</t>
  </si>
  <si>
    <t>prusa_xl_width</t>
  </si>
  <si>
    <t>prusa_xl_shelf_width</t>
  </si>
  <si>
    <t>finger_distance</t>
  </si>
  <si>
    <t>prusa_xl_width_finger_number</t>
  </si>
  <si>
    <t>prusa_xl_depth_finger_number</t>
  </si>
  <si>
    <t>ul</t>
  </si>
  <si>
    <t>prusa_xl_height_finger_number</t>
  </si>
  <si>
    <t>prusa_xl_depth_finger_distance</t>
  </si>
  <si>
    <t>prusa_xl_height_finger_distance</t>
  </si>
  <si>
    <t>prusa_xl_width_finger_distance</t>
  </si>
  <si>
    <t>hidden_depth</t>
  </si>
  <si>
    <t>connection_clearence</t>
  </si>
  <si>
    <t>thickness_back</t>
  </si>
  <si>
    <t>prusa_core_one_width</t>
  </si>
  <si>
    <t>sla_width</t>
  </si>
  <si>
    <t>sla_height</t>
  </si>
  <si>
    <t>back_distance</t>
  </si>
  <si>
    <t>back_connection_depth</t>
  </si>
  <si>
    <t>shelf_depth</t>
  </si>
  <si>
    <t>shelf_height</t>
  </si>
  <si>
    <t>shelf_width</t>
  </si>
  <si>
    <t>prusa_core_one_height</t>
  </si>
  <si>
    <t>box_depth_1</t>
  </si>
  <si>
    <t>box_width_1</t>
  </si>
  <si>
    <t>connection_back_clearence</t>
  </si>
  <si>
    <t>box_clearence_2</t>
  </si>
  <si>
    <t>voron_width</t>
  </si>
  <si>
    <t>working_height</t>
  </si>
  <si>
    <t>storage_width_1</t>
  </si>
  <si>
    <t>storage_width_2</t>
  </si>
  <si>
    <t>storage_width_1_finger_number</t>
  </si>
  <si>
    <t>shelf_depth_finger_number</t>
  </si>
  <si>
    <t>shelf_depth_finger_distance</t>
  </si>
  <si>
    <t>storage_width_1_finger_distance</t>
  </si>
  <si>
    <t>prusa_core_one_width_1_finger_number</t>
  </si>
  <si>
    <t>prusa_core_one_width_1_finger_distance</t>
  </si>
  <si>
    <t>box_depth_2</t>
  </si>
  <si>
    <t>voron_height</t>
  </si>
  <si>
    <t>finger_depth_middle</t>
  </si>
  <si>
    <t>box_height_3</t>
  </si>
  <si>
    <t>/3</t>
  </si>
  <si>
    <t>bowden_tube_diameter</t>
  </si>
  <si>
    <t>bowden_tube_distance</t>
  </si>
  <si>
    <t>connector_width</t>
  </si>
  <si>
    <t>connector_depth</t>
  </si>
  <si>
    <t>connector_width_offset</t>
  </si>
  <si>
    <t>connector_depth_offset</t>
  </si>
  <si>
    <t>prusa_xl_base_width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</si>
</sst>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0"/>
      <color theme="1"/>
      <name val="Arial Unicode MS"/>
      <family val="2"/>
    </font>
    <font>
      <sz val="8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A77FB-125C-4BBE-8CDE-2CF25420B7B3}">
  <dimension ref="A1:E58"/>
  <sheetViews>
    <sheetView tabSelected="1" workbookViewId="0">
      <selection activeCell="B11" sqref="B11"/>
    </sheetView>
  </sheetViews>
  <sheetFormatPr defaultRowHeight="14.5" x14ac:dyDescent="0.35"/>
  <cols>
    <col min="1" max="1" width="34.453125" bestFit="1" customWidth="1"/>
    <col min="2" max="2" width="9.1796875" style="2"/>
  </cols>
  <sheetData>
    <row r="1" spans="1:3" x14ac:dyDescent="0.35">
      <c r="A1" t="s">
        <v>9</v>
      </c>
      <c r="B1" s="2">
        <v>6</v>
      </c>
      <c r="C1" t="s">
        <v>1</v>
      </c>
    </row>
    <row r="2" spans="1:3" x14ac:dyDescent="0.35">
      <c r="A2" s="1" t="s">
        <v>0</v>
      </c>
      <c r="B2" s="2">
        <v>18</v>
      </c>
      <c r="C2" t="s">
        <v>1</v>
      </c>
    </row>
    <row r="3" spans="1:3" x14ac:dyDescent="0.35">
      <c r="A3" s="1" t="s">
        <v>27</v>
      </c>
      <c r="B3" s="2">
        <v>6</v>
      </c>
      <c r="C3" t="s">
        <v>1</v>
      </c>
    </row>
    <row r="4" spans="1:3" x14ac:dyDescent="0.35">
      <c r="A4" s="1" t="s">
        <v>25</v>
      </c>
      <c r="B4" s="2">
        <f>B2/4</f>
        <v>4.5</v>
      </c>
      <c r="C4" t="s">
        <v>1</v>
      </c>
    </row>
    <row r="5" spans="1:3" x14ac:dyDescent="0.35">
      <c r="A5" t="s">
        <v>10</v>
      </c>
      <c r="B5" s="2">
        <f>B2</f>
        <v>18</v>
      </c>
      <c r="C5" t="s">
        <v>1</v>
      </c>
    </row>
    <row r="6" spans="1:3" x14ac:dyDescent="0.35">
      <c r="A6" s="1" t="s">
        <v>53</v>
      </c>
      <c r="B6" s="2">
        <f>(B2/2)-1</f>
        <v>8</v>
      </c>
      <c r="C6" t="s">
        <v>1</v>
      </c>
    </row>
    <row r="7" spans="1:3" x14ac:dyDescent="0.35">
      <c r="A7" t="s">
        <v>14</v>
      </c>
      <c r="B7" s="2">
        <f>4*B1</f>
        <v>24</v>
      </c>
      <c r="C7" t="s">
        <v>1</v>
      </c>
    </row>
    <row r="8" spans="1:3" x14ac:dyDescent="0.35">
      <c r="A8" t="s">
        <v>17</v>
      </c>
      <c r="B8" s="2">
        <f>2*B7</f>
        <v>48</v>
      </c>
      <c r="C8" t="s">
        <v>1</v>
      </c>
    </row>
    <row r="9" spans="1:3" x14ac:dyDescent="0.35">
      <c r="A9" t="s">
        <v>11</v>
      </c>
      <c r="B9" s="2">
        <v>45</v>
      </c>
      <c r="C9" t="s">
        <v>12</v>
      </c>
    </row>
    <row r="10" spans="1:3" x14ac:dyDescent="0.35">
      <c r="A10" t="s">
        <v>13</v>
      </c>
      <c r="B10" s="2">
        <f>B1</f>
        <v>6</v>
      </c>
      <c r="C10" t="s">
        <v>1</v>
      </c>
    </row>
    <row r="11" spans="1:3" x14ac:dyDescent="0.35">
      <c r="A11" t="s">
        <v>26</v>
      </c>
      <c r="B11" s="2">
        <v>0.2</v>
      </c>
      <c r="C11" t="s">
        <v>1</v>
      </c>
    </row>
    <row r="12" spans="1:3" x14ac:dyDescent="0.35">
      <c r="A12" t="s">
        <v>39</v>
      </c>
      <c r="B12" s="2">
        <v>0</v>
      </c>
      <c r="C12" t="s">
        <v>1</v>
      </c>
    </row>
    <row r="13" spans="1:3" x14ac:dyDescent="0.35">
      <c r="A13" t="s">
        <v>2</v>
      </c>
      <c r="B13" s="2">
        <v>720</v>
      </c>
      <c r="C13" t="s">
        <v>1</v>
      </c>
    </row>
    <row r="14" spans="1:3" x14ac:dyDescent="0.35">
      <c r="A14" t="s">
        <v>19</v>
      </c>
      <c r="B14" s="2">
        <f>ROUNDDOWN((B13-$B$5)/(2*$B$7),0)</f>
        <v>14</v>
      </c>
      <c r="C14" t="s">
        <v>20</v>
      </c>
    </row>
    <row r="15" spans="1:3" x14ac:dyDescent="0.35">
      <c r="A15" t="s">
        <v>22</v>
      </c>
      <c r="B15" s="2">
        <f>(B13-(2*B14-1)*$B$7)/2</f>
        <v>36</v>
      </c>
      <c r="C15" t="s">
        <v>1</v>
      </c>
    </row>
    <row r="16" spans="1:3" x14ac:dyDescent="0.35">
      <c r="A16" t="s">
        <v>3</v>
      </c>
      <c r="B16" s="2">
        <v>1005</v>
      </c>
      <c r="C16" t="s">
        <v>1</v>
      </c>
    </row>
    <row r="17" spans="1:3" x14ac:dyDescent="0.35">
      <c r="A17" t="s">
        <v>21</v>
      </c>
      <c r="B17" s="2">
        <f>ROUNDDOWN((B16-$B$5)/(2*$B$7),0)</f>
        <v>20</v>
      </c>
      <c r="C17" t="s">
        <v>20</v>
      </c>
    </row>
    <row r="18" spans="1:3" x14ac:dyDescent="0.35">
      <c r="A18" t="s">
        <v>23</v>
      </c>
      <c r="B18" s="2">
        <f>(B16-(2*B17-1)*$B$7)/2</f>
        <v>34.5</v>
      </c>
      <c r="C18" t="s">
        <v>1</v>
      </c>
    </row>
    <row r="19" spans="1:3" x14ac:dyDescent="0.35">
      <c r="A19" t="s">
        <v>15</v>
      </c>
      <c r="B19" s="2">
        <v>720</v>
      </c>
      <c r="C19" t="s">
        <v>1</v>
      </c>
    </row>
    <row r="20" spans="1:3" x14ac:dyDescent="0.35">
      <c r="A20" t="s">
        <v>18</v>
      </c>
      <c r="B20" s="2">
        <f>ROUNDDOWN((B19-$B$5)/(2*$B$7),0)</f>
        <v>14</v>
      </c>
      <c r="C20" t="s">
        <v>20</v>
      </c>
    </row>
    <row r="21" spans="1:3" x14ac:dyDescent="0.35">
      <c r="A21" t="s">
        <v>24</v>
      </c>
      <c r="B21" s="2">
        <f>(B19-(2*B20-1)*$B$7)/2</f>
        <v>36</v>
      </c>
      <c r="C21" t="s">
        <v>1</v>
      </c>
    </row>
    <row r="22" spans="1:3" x14ac:dyDescent="0.35">
      <c r="A22" t="s">
        <v>8</v>
      </c>
      <c r="B22" s="2">
        <f>B13-B2</f>
        <v>702</v>
      </c>
      <c r="C22" t="s">
        <v>1</v>
      </c>
    </row>
    <row r="23" spans="1:3" x14ac:dyDescent="0.35">
      <c r="A23" t="s">
        <v>16</v>
      </c>
      <c r="B23" s="2">
        <f>B19-2*B2</f>
        <v>684</v>
      </c>
      <c r="C23" t="s">
        <v>1</v>
      </c>
    </row>
    <row r="24" spans="1:3" x14ac:dyDescent="0.35">
      <c r="A24" t="s">
        <v>56</v>
      </c>
      <c r="B24">
        <v>4</v>
      </c>
      <c r="C24" t="s">
        <v>1</v>
      </c>
    </row>
    <row r="25" spans="1:3" x14ac:dyDescent="0.35">
      <c r="A25" t="s">
        <v>57</v>
      </c>
      <c r="B25" s="2">
        <v>50</v>
      </c>
      <c r="C25" t="s">
        <v>1</v>
      </c>
    </row>
    <row r="26" spans="1:3" x14ac:dyDescent="0.35">
      <c r="A26" t="s">
        <v>59</v>
      </c>
      <c r="B26" s="2">
        <v>16</v>
      </c>
      <c r="C26" t="s">
        <v>1</v>
      </c>
    </row>
    <row r="27" spans="1:3" x14ac:dyDescent="0.35">
      <c r="A27" t="s">
        <v>61</v>
      </c>
      <c r="B27" s="2">
        <v>50</v>
      </c>
      <c r="C27" t="s">
        <v>1</v>
      </c>
    </row>
    <row r="28" spans="1:3" x14ac:dyDescent="0.35">
      <c r="A28" t="s">
        <v>58</v>
      </c>
      <c r="B28" s="2">
        <v>26</v>
      </c>
      <c r="C28" t="s">
        <v>1</v>
      </c>
    </row>
    <row r="29" spans="1:3" x14ac:dyDescent="0.35">
      <c r="A29" t="s">
        <v>60</v>
      </c>
      <c r="B29" s="2">
        <v>105</v>
      </c>
      <c r="C29" t="s">
        <v>1</v>
      </c>
    </row>
    <row r="30" spans="1:3" x14ac:dyDescent="0.35">
      <c r="A30" t="s">
        <v>62</v>
      </c>
      <c r="B30" s="2">
        <v>500</v>
      </c>
      <c r="C30" t="s">
        <v>1</v>
      </c>
    </row>
    <row r="31" spans="1:3" x14ac:dyDescent="0.35">
      <c r="A31" t="s">
        <v>37</v>
      </c>
      <c r="B31" s="2">
        <v>600</v>
      </c>
      <c r="C31" t="s">
        <v>1</v>
      </c>
    </row>
    <row r="32" spans="1:3" x14ac:dyDescent="0.35">
      <c r="A32" t="s">
        <v>4</v>
      </c>
      <c r="B32" s="2">
        <v>435</v>
      </c>
      <c r="C32" t="s">
        <v>1</v>
      </c>
    </row>
    <row r="33" spans="1:5" x14ac:dyDescent="0.35">
      <c r="A33" t="s">
        <v>38</v>
      </c>
      <c r="B33" s="2">
        <v>400</v>
      </c>
      <c r="C33" t="s">
        <v>1</v>
      </c>
    </row>
    <row r="34" spans="1:5" x14ac:dyDescent="0.35">
      <c r="A34" t="s">
        <v>51</v>
      </c>
      <c r="B34" s="2">
        <v>600</v>
      </c>
      <c r="C34" t="s">
        <v>1</v>
      </c>
    </row>
    <row r="35" spans="1:5" x14ac:dyDescent="0.35">
      <c r="A35" t="s">
        <v>5</v>
      </c>
      <c r="B35" s="2">
        <v>235</v>
      </c>
      <c r="C35" t="s">
        <v>1</v>
      </c>
    </row>
    <row r="36" spans="1:5" x14ac:dyDescent="0.35">
      <c r="A36" t="s">
        <v>54</v>
      </c>
      <c r="B36" s="2">
        <v>285</v>
      </c>
      <c r="C36" t="s">
        <v>1</v>
      </c>
    </row>
    <row r="37" spans="1:5" x14ac:dyDescent="0.35">
      <c r="A37" t="s">
        <v>6</v>
      </c>
      <c r="B37" s="2" t="s">
        <v>7</v>
      </c>
      <c r="C37" t="s">
        <v>1</v>
      </c>
    </row>
    <row r="38" spans="1:5" x14ac:dyDescent="0.35">
      <c r="A38" t="s">
        <v>40</v>
      </c>
      <c r="B38" s="2" t="str">
        <f>CONCATENATE(D38,E38)</f>
        <v>73/3</v>
      </c>
      <c r="C38" t="s">
        <v>1</v>
      </c>
      <c r="D38" s="2">
        <f>(B44-B2-(3*(B36+B2)))</f>
        <v>73</v>
      </c>
      <c r="E38" t="s">
        <v>55</v>
      </c>
    </row>
    <row r="39" spans="1:5" x14ac:dyDescent="0.35">
      <c r="A39" t="s">
        <v>33</v>
      </c>
      <c r="B39" s="2">
        <v>630</v>
      </c>
      <c r="C39" t="s">
        <v>1</v>
      </c>
    </row>
    <row r="40" spans="1:5" x14ac:dyDescent="0.35">
      <c r="A40" t="s">
        <v>46</v>
      </c>
      <c r="B40" s="2">
        <f>ROUNDDOWN((B39-$B$5)/(2*$B$7),0)</f>
        <v>12</v>
      </c>
      <c r="C40" t="s">
        <v>20</v>
      </c>
    </row>
    <row r="41" spans="1:5" x14ac:dyDescent="0.35">
      <c r="A41" t="s">
        <v>47</v>
      </c>
      <c r="B41" s="2">
        <f>(B39-(2*B40-1)*$B$7)/2</f>
        <v>39</v>
      </c>
      <c r="C41" t="s">
        <v>1</v>
      </c>
    </row>
    <row r="42" spans="1:5" x14ac:dyDescent="0.35">
      <c r="A42" t="s">
        <v>34</v>
      </c>
      <c r="B42" s="2">
        <v>2200</v>
      </c>
      <c r="C42" t="s">
        <v>1</v>
      </c>
    </row>
    <row r="43" spans="1:5" x14ac:dyDescent="0.35">
      <c r="A43" t="s">
        <v>35</v>
      </c>
      <c r="B43" s="2">
        <v>2250</v>
      </c>
      <c r="C43" t="s">
        <v>1</v>
      </c>
    </row>
    <row r="44" spans="1:5" x14ac:dyDescent="0.35">
      <c r="A44" t="s">
        <v>42</v>
      </c>
      <c r="B44" s="2">
        <v>1000</v>
      </c>
      <c r="C44" t="s">
        <v>1</v>
      </c>
    </row>
    <row r="45" spans="1:5" x14ac:dyDescent="0.35">
      <c r="A45" t="s">
        <v>36</v>
      </c>
      <c r="B45" s="2">
        <f>B51</f>
        <v>1000</v>
      </c>
      <c r="C45" t="s">
        <v>1</v>
      </c>
    </row>
    <row r="46" spans="1:5" x14ac:dyDescent="0.35">
      <c r="A46" t="s">
        <v>28</v>
      </c>
      <c r="B46" s="2">
        <v>900</v>
      </c>
      <c r="C46" t="s">
        <v>1</v>
      </c>
    </row>
    <row r="47" spans="1:5" x14ac:dyDescent="0.35">
      <c r="A47" t="s">
        <v>49</v>
      </c>
      <c r="B47" s="2">
        <f>ROUNDDOWN((B46-$B$5)/(2*$B$7),0)</f>
        <v>18</v>
      </c>
      <c r="C47" t="s">
        <v>20</v>
      </c>
    </row>
    <row r="48" spans="1:5" x14ac:dyDescent="0.35">
      <c r="A48" t="s">
        <v>50</v>
      </c>
      <c r="B48" s="2">
        <f>(B46-(2*B47-1)*$B$7)/2</f>
        <v>30</v>
      </c>
      <c r="C48" t="s">
        <v>1</v>
      </c>
    </row>
    <row r="49" spans="1:3" x14ac:dyDescent="0.35">
      <c r="A49" t="s">
        <v>52</v>
      </c>
      <c r="B49" s="2">
        <v>650</v>
      </c>
      <c r="C49" t="s">
        <v>1</v>
      </c>
    </row>
    <row r="50" spans="1:3" x14ac:dyDescent="0.35">
      <c r="A50" t="s">
        <v>41</v>
      </c>
      <c r="B50" s="2">
        <v>560</v>
      </c>
      <c r="C50" t="s">
        <v>1</v>
      </c>
    </row>
    <row r="51" spans="1:3" x14ac:dyDescent="0.35">
      <c r="A51" t="s">
        <v>30</v>
      </c>
      <c r="B51" s="2">
        <v>1000</v>
      </c>
      <c r="C51" t="s">
        <v>1</v>
      </c>
    </row>
    <row r="52" spans="1:3" x14ac:dyDescent="0.35">
      <c r="A52" t="s">
        <v>29</v>
      </c>
      <c r="B52" s="2">
        <f>B43-B46-3*B2</f>
        <v>1296</v>
      </c>
      <c r="C52" t="s">
        <v>1</v>
      </c>
    </row>
    <row r="53" spans="1:3" x14ac:dyDescent="0.35">
      <c r="A53" t="s">
        <v>43</v>
      </c>
      <c r="B53">
        <f>(B52-2*B2)/3</f>
        <v>420</v>
      </c>
      <c r="C53" t="s">
        <v>1</v>
      </c>
    </row>
    <row r="54" spans="1:3" x14ac:dyDescent="0.35">
      <c r="A54" t="s">
        <v>45</v>
      </c>
      <c r="B54" s="2">
        <f>ROUNDDOWN((B53-$B$5)/(2*$B$7),0)</f>
        <v>8</v>
      </c>
      <c r="C54" t="s">
        <v>20</v>
      </c>
    </row>
    <row r="55" spans="1:3" x14ac:dyDescent="0.35">
      <c r="A55" t="s">
        <v>48</v>
      </c>
      <c r="B55" s="2">
        <f>(B53-(2*B54-1)*$B$7)/2</f>
        <v>30</v>
      </c>
      <c r="C55" t="s">
        <v>1</v>
      </c>
    </row>
    <row r="56" spans="1:3" x14ac:dyDescent="0.35">
      <c r="A56" t="s">
        <v>44</v>
      </c>
      <c r="B56">
        <f>B46-B2-B50</f>
        <v>322</v>
      </c>
      <c r="C56" t="s">
        <v>1</v>
      </c>
    </row>
    <row r="57" spans="1:3" x14ac:dyDescent="0.35">
      <c r="A57" t="s">
        <v>31</v>
      </c>
      <c r="B57" s="2">
        <v>5</v>
      </c>
      <c r="C57" t="s">
        <v>1</v>
      </c>
    </row>
    <row r="58" spans="1:3" x14ac:dyDescent="0.35">
      <c r="A58" t="s">
        <v>32</v>
      </c>
      <c r="B58" s="2">
        <v>5</v>
      </c>
      <c r="C58" t="s">
        <v>1</v>
      </c>
    </row>
  </sheetData>
  <phoneticPr fontId="2" type="noConversion"/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benedikt.feit</dc:creator>
  <cp:lastModifiedBy>benedikt.feit</cp:lastModifiedBy>
  <dcterms:created xsi:type="dcterms:W3CDTF">2024-11-20T22:50:13Z</dcterms:created>
  <dcterms:modified xsi:type="dcterms:W3CDTF">2025-03-13T10:35:58Z</dcterms:modified>
</cp:coreProperties>
</file>