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ette\Dropbox\Fabacademy\Mon site\files\"/>
    </mc:Choice>
  </mc:AlternateContent>
  <bookViews>
    <workbookView xWindow="0" yWindow="0" windowWidth="20490" windowHeight="77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10" i="1" l="1"/>
  <c r="H12" i="1"/>
  <c r="H17" i="1"/>
  <c r="H21" i="1"/>
  <c r="H35" i="1"/>
  <c r="H36" i="1"/>
  <c r="H37" i="1"/>
  <c r="H38" i="1"/>
  <c r="H50" i="1"/>
  <c r="H46" i="1"/>
  <c r="H53" i="1"/>
  <c r="H40" i="1"/>
  <c r="H13" i="1" l="1"/>
  <c r="H62" i="1" l="1"/>
  <c r="H32" i="1"/>
  <c r="H63" i="1" s="1"/>
  <c r="H64" i="1" s="1"/>
  <c r="H58" i="1"/>
</calcChain>
</file>

<file path=xl/sharedStrings.xml><?xml version="1.0" encoding="utf-8"?>
<sst xmlns="http://schemas.openxmlformats.org/spreadsheetml/2006/main" count="201" uniqueCount="132">
  <si>
    <t>Materials / Components</t>
  </si>
  <si>
    <t>Processes</t>
  </si>
  <si>
    <t>Origin</t>
  </si>
  <si>
    <t>Case</t>
  </si>
  <si>
    <t>Display</t>
  </si>
  <si>
    <t>etching</t>
  </si>
  <si>
    <t>led-display-driver</t>
  </si>
  <si>
    <t>47uF capacitor</t>
  </si>
  <si>
    <t>1X4 pin header</t>
  </si>
  <si>
    <t>Part/Function</t>
  </si>
  <si>
    <t>speaker</t>
  </si>
  <si>
    <t>AS05008MR-4-R</t>
  </si>
  <si>
    <t>Digikey</t>
  </si>
  <si>
    <t>digital encoder</t>
  </si>
  <si>
    <t>pcb for milling</t>
  </si>
  <si>
    <t>milling</t>
  </si>
  <si>
    <t>audio-power-amplifier</t>
  </si>
  <si>
    <t>regulator 3V3</t>
  </si>
  <si>
    <t>mp3-audio-decoder</t>
  </si>
  <si>
    <t>soldering</t>
  </si>
  <si>
    <t>resistors</t>
  </si>
  <si>
    <t>microcontroller</t>
  </si>
  <si>
    <t>DC power jack</t>
  </si>
  <si>
    <t>2x3 pin header</t>
  </si>
  <si>
    <t>Flashlight</t>
  </si>
  <si>
    <t>switch</t>
  </si>
  <si>
    <t>charger</t>
  </si>
  <si>
    <t>(4 numbers)</t>
  </si>
  <si>
    <t>TME</t>
  </si>
  <si>
    <t>AC/DC wall adaptor</t>
  </si>
  <si>
    <t>Cost (USD)</t>
  </si>
  <si>
    <t>ATMEGA88PB-AU</t>
  </si>
  <si>
    <t>microSD card connector</t>
  </si>
  <si>
    <t>DM3CS-SF</t>
  </si>
  <si>
    <t>VEL05US050-EU-JA</t>
  </si>
  <si>
    <t>MAX6955AAX+</t>
  </si>
  <si>
    <t>ACZ11BR4E-15FD1-20C</t>
  </si>
  <si>
    <t>MCP73831-2ATI/MC</t>
  </si>
  <si>
    <t>battery Li</t>
  </si>
  <si>
    <t>white led</t>
  </si>
  <si>
    <t>CLA1A-WKW-CXAYB153</t>
  </si>
  <si>
    <t>level shifter</t>
  </si>
  <si>
    <t>CD74HC4050PWR</t>
  </si>
  <si>
    <t>C1206C104KARACTU</t>
  </si>
  <si>
    <t>RMCF1206FT330R</t>
  </si>
  <si>
    <t>RMCF1206FT150R</t>
  </si>
  <si>
    <t>HobbyKing</t>
  </si>
  <si>
    <t>APSA100ELL470MFA5G</t>
  </si>
  <si>
    <t>30*30mm</t>
  </si>
  <si>
    <t>laser cutting</t>
  </si>
  <si>
    <t xml:space="preserve">Total (USD) = </t>
  </si>
  <si>
    <t xml:space="preserve">Total (€) = </t>
  </si>
  <si>
    <t>Buttons</t>
  </si>
  <si>
    <t>buttons</t>
  </si>
  <si>
    <t>expander I2C</t>
  </si>
  <si>
    <t>Speaker</t>
  </si>
  <si>
    <t>Main board</t>
  </si>
  <si>
    <t>1x5 pin header</t>
  </si>
  <si>
    <t>9pF capacitor (0603)</t>
  </si>
  <si>
    <t>100kΩ resistor (1206)</t>
  </si>
  <si>
    <t>10kΩ resistor  (1206)</t>
  </si>
  <si>
    <t>10uF capacitor  (1206)</t>
  </si>
  <si>
    <t>10nF capacitor  (1206)</t>
  </si>
  <si>
    <t>150Ω resistor  (1206)</t>
  </si>
  <si>
    <t>20Ω resistor  (1206)</t>
  </si>
  <si>
    <t>0.1uF capacitor  (1206)</t>
  </si>
  <si>
    <t>18pF capacitor  (1206)</t>
  </si>
  <si>
    <t>1MΩ resistor  (1206)</t>
  </si>
  <si>
    <r>
      <t>150</t>
    </r>
    <r>
      <rPr>
        <sz val="11"/>
        <color theme="1"/>
        <rFont val="Calibri"/>
        <family val="2"/>
      </rPr>
      <t>Ω</t>
    </r>
    <r>
      <rPr>
        <sz val="11"/>
        <color theme="1"/>
        <rFont val="Calibri"/>
        <family val="2"/>
        <scheme val="minor"/>
      </rPr>
      <t xml:space="preserve"> resistor (1206)</t>
    </r>
  </si>
  <si>
    <t>56kΩ resistor  (1206)</t>
  </si>
  <si>
    <t>22pF capacitor  (1206)</t>
  </si>
  <si>
    <t>0.01uF capacitor (1206)</t>
  </si>
  <si>
    <t>20kΩ resistor (1206)</t>
  </si>
  <si>
    <t>0.1uF capacitor (1206)</t>
  </si>
  <si>
    <t>0.33uF capacitor (1206)</t>
  </si>
  <si>
    <t>1.0uF capacitor (1206)</t>
  </si>
  <si>
    <t>0Ω resistor (1206)</t>
  </si>
  <si>
    <t>EEE-0JA101WR</t>
  </si>
  <si>
    <t>Manufacturer Part Number</t>
  </si>
  <si>
    <t>COM-09190</t>
  </si>
  <si>
    <t>SparkFun</t>
  </si>
  <si>
    <t>100uF capacitor (Panasonic C)</t>
  </si>
  <si>
    <t>1x6 pin header</t>
  </si>
  <si>
    <t>phototransistor</t>
  </si>
  <si>
    <t>0Ω resistor  (1206)</t>
  </si>
  <si>
    <t>box wood</t>
  </si>
  <si>
    <t>3D printing</t>
  </si>
  <si>
    <r>
      <rPr>
        <sz val="11"/>
        <color theme="1"/>
        <rFont val="Calibri"/>
        <family val="2"/>
      </rPr>
      <t>330Ω</t>
    </r>
    <r>
      <rPr>
        <sz val="11"/>
        <color theme="1"/>
        <rFont val="Calibri"/>
        <family val="2"/>
        <scheme val="minor"/>
      </rPr>
      <t xml:space="preserve"> resistor (1206)</t>
    </r>
  </si>
  <si>
    <t>button volume</t>
  </si>
  <si>
    <t>3x 160x100</t>
  </si>
  <si>
    <t>pcb 2 layers</t>
  </si>
  <si>
    <t>Electronic</t>
  </si>
  <si>
    <t>0,95cm^3</t>
  </si>
  <si>
    <t>led red clear (1206)</t>
  </si>
  <si>
    <t>ZLDO1117G33TA</t>
  </si>
  <si>
    <t>RMCF 1206JT20K0</t>
  </si>
  <si>
    <t>LTST-C150CKT</t>
  </si>
  <si>
    <t>ERJ-8GEYJ563V</t>
  </si>
  <si>
    <t>C1206C105M3RACTU</t>
  </si>
  <si>
    <t>C1206C220K5GACTU</t>
  </si>
  <si>
    <t>C1296C103JARACTU</t>
  </si>
  <si>
    <t>CL31F334ZBCNNNC</t>
  </si>
  <si>
    <t>ERJ-8ENF1003V</t>
  </si>
  <si>
    <t>RMCF1206JT1M00</t>
  </si>
  <si>
    <t>CBR06C909BAGAC</t>
  </si>
  <si>
    <t>ECS-.327-9-34B-C-TR</t>
  </si>
  <si>
    <t>crystal 32.7680kHz</t>
  </si>
  <si>
    <t>crystal 12MHz</t>
  </si>
  <si>
    <t>RMCF1206FT20R0</t>
  </si>
  <si>
    <t>VS 1011E-S</t>
  </si>
  <si>
    <t>RGB led</t>
  </si>
  <si>
    <t>PJ-002AH-SMT-TR</t>
  </si>
  <si>
    <t>ECS-120-18-5P-TR</t>
  </si>
  <si>
    <t>CLV1A-FKB-CJ1M1F1BB7R4S3</t>
  </si>
  <si>
    <t>OP580DA</t>
  </si>
  <si>
    <t>MCP23008-E/SO</t>
  </si>
  <si>
    <t>LM4861MX/NOPB</t>
  </si>
  <si>
    <t>RMCF1206ZT0R00</t>
  </si>
  <si>
    <t>C1206C106K4PACTU</t>
  </si>
  <si>
    <t>CC1206JRNPO9BN180</t>
  </si>
  <si>
    <t>ERJ-8GEYJ103V</t>
  </si>
  <si>
    <t>Quantity</t>
  </si>
  <si>
    <t>1x6, 1X5, 1x4 pin header</t>
  </si>
  <si>
    <t>65,48 (free sample)</t>
  </si>
  <si>
    <t>450x400x5mm</t>
  </si>
  <si>
    <t>160x45x5mm</t>
  </si>
  <si>
    <t>acrylic</t>
  </si>
  <si>
    <t>fabric</t>
  </si>
  <si>
    <t>France</t>
  </si>
  <si>
    <t>3x200x200mm</t>
  </si>
  <si>
    <t>Happylab</t>
  </si>
  <si>
    <t>Conrad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</si>
</sst>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6699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9" xfId="0" applyFill="1" applyBorder="1" applyAlignment="1">
      <alignment horizontal="center"/>
    </xf>
    <xf numFmtId="0" fontId="0" fillId="2" borderId="9" xfId="0" applyFill="1" applyBorder="1"/>
    <xf numFmtId="0" fontId="0" fillId="2" borderId="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2" xfId="0" applyFill="1" applyBorder="1"/>
    <xf numFmtId="0" fontId="0" fillId="2" borderId="0" xfId="0" applyFill="1" applyBorder="1"/>
    <xf numFmtId="0" fontId="0" fillId="2" borderId="16" xfId="0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3" fillId="2" borderId="2" xfId="0" applyFont="1" applyFill="1" applyBorder="1" applyAlignment="1">
      <alignment horizontal="center"/>
    </xf>
    <xf numFmtId="0" fontId="0" fillId="2" borderId="19" xfId="0" applyFill="1" applyBorder="1"/>
    <xf numFmtId="0" fontId="0" fillId="2" borderId="8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1" fontId="0" fillId="2" borderId="1" xfId="0" applyNumberFormat="1" applyFill="1" applyBorder="1" applyAlignment="1">
      <alignment horizontal="center"/>
    </xf>
    <xf numFmtId="0" fontId="0" fillId="2" borderId="7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0" fillId="0" borderId="12" xfId="0" applyFill="1" applyBorder="1"/>
    <xf numFmtId="0" fontId="0" fillId="0" borderId="1" xfId="0" applyFill="1" applyBorder="1"/>
    <xf numFmtId="0" fontId="0" fillId="0" borderId="12" xfId="0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6" xfId="0" applyFill="1" applyBorder="1"/>
    <xf numFmtId="0" fontId="0" fillId="2" borderId="9" xfId="0" applyFill="1" applyBorder="1" applyAlignment="1">
      <alignment horizontal="right"/>
    </xf>
    <xf numFmtId="0" fontId="3" fillId="2" borderId="22" xfId="0" applyFont="1" applyFill="1" applyBorder="1" applyAlignment="1">
      <alignment horizontal="center"/>
    </xf>
    <xf numFmtId="0" fontId="0" fillId="0" borderId="9" xfId="0" applyFill="1" applyBorder="1"/>
    <xf numFmtId="0" fontId="0" fillId="0" borderId="7" xfId="0" applyFill="1" applyBorder="1"/>
    <xf numFmtId="0" fontId="0" fillId="0" borderId="0" xfId="0" applyFill="1"/>
    <xf numFmtId="0" fontId="0" fillId="2" borderId="17" xfId="0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5" xfId="0" applyFill="1" applyBorder="1" applyAlignment="1">
      <alignment horizontal="right"/>
    </xf>
    <xf numFmtId="0" fontId="0" fillId="2" borderId="26" xfId="0" applyFill="1" applyBorder="1"/>
    <xf numFmtId="0" fontId="0" fillId="2" borderId="20" xfId="0" applyFill="1" applyBorder="1"/>
    <xf numFmtId="2" fontId="0" fillId="2" borderId="10" xfId="0" applyNumberFormat="1" applyFill="1" applyBorder="1" applyAlignment="1">
      <alignment horizontal="right"/>
    </xf>
    <xf numFmtId="0" fontId="0" fillId="2" borderId="28" xfId="0" applyFill="1" applyBorder="1"/>
    <xf numFmtId="0" fontId="0" fillId="0" borderId="25" xfId="0" applyFill="1" applyBorder="1"/>
    <xf numFmtId="0" fontId="3" fillId="0" borderId="5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8" xfId="0" applyFill="1" applyBorder="1"/>
    <xf numFmtId="0" fontId="0" fillId="2" borderId="20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4" fillId="2" borderId="0" xfId="0" applyNumberFormat="1" applyFont="1" applyFill="1" applyAlignment="1">
      <alignment horizontal="left"/>
    </xf>
    <xf numFmtId="2" fontId="0" fillId="2" borderId="8" xfId="0" applyNumberFormat="1" applyFill="1" applyBorder="1" applyAlignment="1">
      <alignment horizontal="right"/>
    </xf>
    <xf numFmtId="2" fontId="0" fillId="2" borderId="23" xfId="0" applyNumberFormat="1" applyFill="1" applyBorder="1" applyAlignment="1">
      <alignment horizontal="right"/>
    </xf>
    <xf numFmtId="2" fontId="0" fillId="2" borderId="27" xfId="0" applyNumberFormat="1" applyFill="1" applyBorder="1" applyAlignment="1">
      <alignment horizontal="right"/>
    </xf>
    <xf numFmtId="2" fontId="0" fillId="2" borderId="11" xfId="0" applyNumberFormat="1" applyFill="1" applyBorder="1" applyAlignment="1">
      <alignment horizontal="right"/>
    </xf>
    <xf numFmtId="2" fontId="0" fillId="2" borderId="14" xfId="0" applyNumberFormat="1" applyFill="1" applyBorder="1" applyAlignment="1">
      <alignment horizontal="right"/>
    </xf>
    <xf numFmtId="2" fontId="0" fillId="2" borderId="13" xfId="0" applyNumberFormat="1" applyFill="1" applyBorder="1" applyAlignment="1">
      <alignment horizontal="right"/>
    </xf>
    <xf numFmtId="0" fontId="0" fillId="2" borderId="12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64"/>
  <sheetViews>
    <sheetView tabSelected="1" workbookViewId="0">
      <selection activeCell="J9" sqref="J9"/>
    </sheetView>
  </sheetViews>
  <sheetFormatPr baseColWidth="10" defaultRowHeight="15" x14ac:dyDescent="0.25"/>
  <cols>
    <col min="1" max="1" width="11.42578125" style="2"/>
    <col min="2" max="2" width="14.7109375" style="1" bestFit="1" customWidth="1"/>
    <col min="3" max="3" width="35.140625" style="2" bestFit="1" customWidth="1"/>
    <col min="4" max="4" width="28.28515625" style="1" bestFit="1" customWidth="1"/>
    <col min="5" max="5" width="13.42578125" style="2" bestFit="1" customWidth="1"/>
    <col min="6" max="6" width="18" style="2" bestFit="1" customWidth="1"/>
    <col min="7" max="7" width="12.85546875" style="1" bestFit="1" customWidth="1"/>
    <col min="8" max="8" width="18.140625" style="30" bestFit="1" customWidth="1"/>
    <col min="9" max="9" width="18.7109375" style="2" customWidth="1"/>
    <col min="10" max="16384" width="11.42578125" style="2"/>
  </cols>
  <sheetData>
    <row r="1" spans="2:8" ht="15.75" thickBot="1" x14ac:dyDescent="0.3"/>
    <row r="2" spans="2:8" s="31" customFormat="1" ht="16.5" thickBot="1" x14ac:dyDescent="0.3">
      <c r="B2" s="39" t="s">
        <v>9</v>
      </c>
      <c r="C2" s="37" t="s">
        <v>0</v>
      </c>
      <c r="D2" s="37" t="s">
        <v>78</v>
      </c>
      <c r="E2" s="37" t="s">
        <v>121</v>
      </c>
      <c r="F2" s="37" t="s">
        <v>1</v>
      </c>
      <c r="G2" s="37" t="s">
        <v>2</v>
      </c>
      <c r="H2" s="38" t="s">
        <v>30</v>
      </c>
    </row>
    <row r="3" spans="2:8" x14ac:dyDescent="0.25">
      <c r="B3" s="19" t="s">
        <v>3</v>
      </c>
      <c r="C3" s="10" t="s">
        <v>85</v>
      </c>
      <c r="D3" s="9"/>
      <c r="E3" s="59" t="s">
        <v>124</v>
      </c>
      <c r="F3" s="10" t="s">
        <v>49</v>
      </c>
      <c r="G3" s="9" t="s">
        <v>130</v>
      </c>
      <c r="H3" s="62">
        <v>3</v>
      </c>
    </row>
    <row r="4" spans="2:8" x14ac:dyDescent="0.25">
      <c r="B4" s="20"/>
      <c r="C4" s="21" t="s">
        <v>126</v>
      </c>
      <c r="D4" s="46"/>
      <c r="E4" s="60" t="s">
        <v>125</v>
      </c>
      <c r="F4" s="21" t="s">
        <v>49</v>
      </c>
      <c r="G4" s="46" t="s">
        <v>130</v>
      </c>
      <c r="H4" s="63">
        <v>1</v>
      </c>
    </row>
    <row r="5" spans="2:8" x14ac:dyDescent="0.25">
      <c r="B5" s="20"/>
      <c r="C5" s="5" t="s">
        <v>127</v>
      </c>
      <c r="D5" s="4"/>
      <c r="E5" s="68" t="s">
        <v>129</v>
      </c>
      <c r="F5" s="5" t="s">
        <v>49</v>
      </c>
      <c r="G5" s="4" t="s">
        <v>128</v>
      </c>
      <c r="H5" s="66">
        <v>0.5</v>
      </c>
    </row>
    <row r="6" spans="2:8" ht="15.75" thickBot="1" x14ac:dyDescent="0.3">
      <c r="B6" s="42"/>
      <c r="C6" s="43" t="s">
        <v>88</v>
      </c>
      <c r="D6" s="11"/>
      <c r="E6" s="41" t="s">
        <v>92</v>
      </c>
      <c r="F6" s="12" t="s">
        <v>86</v>
      </c>
      <c r="G6" s="11" t="s">
        <v>130</v>
      </c>
      <c r="H6" s="52">
        <v>0.84</v>
      </c>
    </row>
    <row r="7" spans="2:8" ht="15.75" thickBot="1" x14ac:dyDescent="0.3">
      <c r="B7" s="47" t="s">
        <v>91</v>
      </c>
      <c r="C7" s="54" t="s">
        <v>90</v>
      </c>
      <c r="D7" s="48"/>
      <c r="E7" s="49" t="s">
        <v>89</v>
      </c>
      <c r="F7" s="50" t="s">
        <v>5</v>
      </c>
      <c r="G7" s="48" t="s">
        <v>131</v>
      </c>
      <c r="H7" s="64">
        <v>14.76</v>
      </c>
    </row>
    <row r="8" spans="2:8" x14ac:dyDescent="0.25">
      <c r="B8" s="20" t="s">
        <v>56</v>
      </c>
      <c r="C8" s="40" t="s">
        <v>21</v>
      </c>
      <c r="D8" s="7" t="s">
        <v>31</v>
      </c>
      <c r="E8" s="8">
        <v>1</v>
      </c>
      <c r="F8" s="22" t="s">
        <v>19</v>
      </c>
      <c r="G8" s="7" t="s">
        <v>12</v>
      </c>
      <c r="H8" s="65">
        <v>1.88</v>
      </c>
    </row>
    <row r="9" spans="2:8" x14ac:dyDescent="0.25">
      <c r="B9" s="18"/>
      <c r="C9" s="35" t="s">
        <v>107</v>
      </c>
      <c r="D9" s="4" t="s">
        <v>112</v>
      </c>
      <c r="E9" s="5">
        <v>1</v>
      </c>
      <c r="F9" s="22"/>
      <c r="G9" s="4" t="s">
        <v>12</v>
      </c>
      <c r="H9" s="65">
        <v>1.01</v>
      </c>
    </row>
    <row r="10" spans="2:8" x14ac:dyDescent="0.25">
      <c r="B10" s="18"/>
      <c r="C10" s="35" t="s">
        <v>66</v>
      </c>
      <c r="D10" s="4" t="s">
        <v>119</v>
      </c>
      <c r="E10" s="5">
        <v>2</v>
      </c>
      <c r="F10" s="22"/>
      <c r="G10" s="4" t="s">
        <v>12</v>
      </c>
      <c r="H10" s="65">
        <f>2*0.16</f>
        <v>0.32</v>
      </c>
    </row>
    <row r="11" spans="2:8" x14ac:dyDescent="0.25">
      <c r="B11" s="18"/>
      <c r="C11" s="35" t="s">
        <v>106</v>
      </c>
      <c r="D11" s="4" t="s">
        <v>105</v>
      </c>
      <c r="E11" s="5">
        <v>1</v>
      </c>
      <c r="F11" s="22"/>
      <c r="G11" s="4" t="s">
        <v>12</v>
      </c>
      <c r="H11" s="66">
        <v>1.69</v>
      </c>
    </row>
    <row r="12" spans="2:8" x14ac:dyDescent="0.25">
      <c r="B12" s="18"/>
      <c r="C12" s="35" t="s">
        <v>58</v>
      </c>
      <c r="D12" s="4" t="s">
        <v>104</v>
      </c>
      <c r="E12" s="5">
        <v>2</v>
      </c>
      <c r="F12" s="22"/>
      <c r="G12" s="4" t="s">
        <v>12</v>
      </c>
      <c r="H12" s="65">
        <f>0.53*2</f>
        <v>1.06</v>
      </c>
    </row>
    <row r="13" spans="2:8" x14ac:dyDescent="0.25">
      <c r="B13" s="20"/>
      <c r="C13" s="35" t="s">
        <v>67</v>
      </c>
      <c r="D13" s="4" t="s">
        <v>103</v>
      </c>
      <c r="E13" s="5">
        <v>1</v>
      </c>
      <c r="F13" s="16"/>
      <c r="G13" s="4" t="s">
        <v>12</v>
      </c>
      <c r="H13" s="66">
        <f>0.1*E13</f>
        <v>0.1</v>
      </c>
    </row>
    <row r="14" spans="2:8" x14ac:dyDescent="0.25">
      <c r="B14" s="17"/>
      <c r="C14" s="35" t="s">
        <v>18</v>
      </c>
      <c r="D14" s="4" t="s">
        <v>109</v>
      </c>
      <c r="E14" s="5">
        <v>1</v>
      </c>
      <c r="F14" s="21"/>
      <c r="G14" s="4" t="s">
        <v>28</v>
      </c>
      <c r="H14" s="66">
        <v>14.760999999999999</v>
      </c>
    </row>
    <row r="15" spans="2:8" x14ac:dyDescent="0.25">
      <c r="B15" s="17"/>
      <c r="C15" s="35" t="s">
        <v>59</v>
      </c>
      <c r="D15" s="4" t="s">
        <v>102</v>
      </c>
      <c r="E15" s="5">
        <v>5</v>
      </c>
      <c r="F15" s="21"/>
      <c r="G15" s="4" t="s">
        <v>12</v>
      </c>
      <c r="H15" s="66">
        <v>0.5</v>
      </c>
    </row>
    <row r="16" spans="2:8" x14ac:dyDescent="0.25">
      <c r="B16" s="17"/>
      <c r="C16" s="35" t="s">
        <v>60</v>
      </c>
      <c r="D16" s="4" t="s">
        <v>120</v>
      </c>
      <c r="E16" s="5">
        <v>3</v>
      </c>
      <c r="F16" s="21"/>
      <c r="G16" s="4" t="s">
        <v>12</v>
      </c>
      <c r="H16" s="66">
        <v>0.3</v>
      </c>
    </row>
    <row r="17" spans="2:26" x14ac:dyDescent="0.25">
      <c r="B17" s="17"/>
      <c r="C17" s="35" t="s">
        <v>61</v>
      </c>
      <c r="D17" s="4" t="s">
        <v>118</v>
      </c>
      <c r="E17" s="5">
        <v>2</v>
      </c>
      <c r="F17" s="21"/>
      <c r="G17" s="4" t="s">
        <v>12</v>
      </c>
      <c r="H17" s="66">
        <f>0.24*2</f>
        <v>0.48</v>
      </c>
    </row>
    <row r="18" spans="2:26" x14ac:dyDescent="0.25">
      <c r="B18" s="17"/>
      <c r="C18" s="35" t="s">
        <v>62</v>
      </c>
      <c r="D18" s="36" t="s">
        <v>100</v>
      </c>
      <c r="E18" s="5">
        <v>2</v>
      </c>
      <c r="F18" s="21"/>
      <c r="G18" s="4" t="s">
        <v>12</v>
      </c>
      <c r="H18" s="66">
        <v>0.48</v>
      </c>
    </row>
    <row r="19" spans="2:26" x14ac:dyDescent="0.25">
      <c r="B19" s="17"/>
      <c r="C19" s="35" t="s">
        <v>63</v>
      </c>
      <c r="D19" s="4" t="s">
        <v>45</v>
      </c>
      <c r="E19" s="5">
        <v>1</v>
      </c>
      <c r="F19" s="21"/>
      <c r="G19" s="4" t="s">
        <v>12</v>
      </c>
      <c r="H19" s="66">
        <v>0.1</v>
      </c>
    </row>
    <row r="20" spans="2:26" x14ac:dyDescent="0.25">
      <c r="B20" s="17"/>
      <c r="C20" s="35" t="s">
        <v>64</v>
      </c>
      <c r="D20" s="4" t="s">
        <v>108</v>
      </c>
      <c r="E20" s="5">
        <v>2</v>
      </c>
      <c r="F20" s="21"/>
      <c r="G20" s="4" t="s">
        <v>12</v>
      </c>
      <c r="H20" s="66">
        <v>0.2</v>
      </c>
    </row>
    <row r="21" spans="2:26" x14ac:dyDescent="0.25">
      <c r="B21" s="17"/>
      <c r="C21" s="35" t="s">
        <v>65</v>
      </c>
      <c r="D21" s="4" t="s">
        <v>43</v>
      </c>
      <c r="E21" s="5">
        <v>11</v>
      </c>
      <c r="F21" s="21"/>
      <c r="G21" s="4" t="s">
        <v>12</v>
      </c>
      <c r="H21" s="66">
        <f>E21*0.28</f>
        <v>3.08</v>
      </c>
    </row>
    <row r="22" spans="2:26" x14ac:dyDescent="0.25">
      <c r="B22" s="17"/>
      <c r="C22" s="35" t="s">
        <v>81</v>
      </c>
      <c r="D22" s="4" t="s">
        <v>77</v>
      </c>
      <c r="E22" s="5">
        <v>1</v>
      </c>
      <c r="F22" s="21"/>
      <c r="G22" s="4" t="s">
        <v>12</v>
      </c>
      <c r="H22" s="66">
        <v>0.43</v>
      </c>
    </row>
    <row r="23" spans="2:26" x14ac:dyDescent="0.25">
      <c r="B23" s="17"/>
      <c r="C23" s="35" t="s">
        <v>93</v>
      </c>
      <c r="D23" s="4" t="s">
        <v>96</v>
      </c>
      <c r="E23" s="5">
        <v>1</v>
      </c>
      <c r="F23" s="21"/>
      <c r="G23" s="4" t="s">
        <v>12</v>
      </c>
      <c r="H23" s="66">
        <v>0.29699999999999999</v>
      </c>
    </row>
    <row r="24" spans="2:26" x14ac:dyDescent="0.25">
      <c r="B24" s="17"/>
      <c r="C24" s="35" t="s">
        <v>17</v>
      </c>
      <c r="D24" s="4" t="s">
        <v>94</v>
      </c>
      <c r="E24" s="5">
        <v>1</v>
      </c>
      <c r="F24" s="21"/>
      <c r="G24" s="4" t="s">
        <v>12</v>
      </c>
      <c r="H24" s="66">
        <v>0.54</v>
      </c>
    </row>
    <row r="25" spans="2:26" x14ac:dyDescent="0.25">
      <c r="B25" s="6"/>
      <c r="C25" s="35" t="s">
        <v>32</v>
      </c>
      <c r="D25" s="4" t="s">
        <v>33</v>
      </c>
      <c r="E25" s="5">
        <v>1</v>
      </c>
      <c r="F25" s="16"/>
      <c r="G25" s="4" t="s">
        <v>12</v>
      </c>
      <c r="H25" s="66">
        <v>1.66</v>
      </c>
    </row>
    <row r="26" spans="2:26" x14ac:dyDescent="0.25">
      <c r="B26" s="17"/>
      <c r="C26" s="35" t="s">
        <v>41</v>
      </c>
      <c r="D26" s="4" t="s">
        <v>42</v>
      </c>
      <c r="E26" s="35">
        <v>1</v>
      </c>
      <c r="F26" s="21"/>
      <c r="G26" s="4" t="s">
        <v>12</v>
      </c>
      <c r="H26" s="66">
        <v>0.47</v>
      </c>
    </row>
    <row r="27" spans="2:26" x14ac:dyDescent="0.25">
      <c r="B27" s="18"/>
      <c r="C27" s="35" t="s">
        <v>22</v>
      </c>
      <c r="D27" s="4" t="s">
        <v>111</v>
      </c>
      <c r="E27" s="5">
        <v>1</v>
      </c>
      <c r="F27" s="22"/>
      <c r="G27" s="4" t="s">
        <v>12</v>
      </c>
      <c r="H27" s="66">
        <v>1.89</v>
      </c>
    </row>
    <row r="28" spans="2:26" x14ac:dyDescent="0.25">
      <c r="B28" s="18"/>
      <c r="C28" s="35" t="s">
        <v>29</v>
      </c>
      <c r="D28" s="4" t="s">
        <v>34</v>
      </c>
      <c r="E28" s="5">
        <v>1</v>
      </c>
      <c r="F28" s="22"/>
      <c r="G28" s="4" t="s">
        <v>12</v>
      </c>
      <c r="H28" s="66">
        <v>7.8</v>
      </c>
    </row>
    <row r="29" spans="2:26" s="45" customFormat="1" x14ac:dyDescent="0.25">
      <c r="B29" s="55"/>
      <c r="C29" s="34" t="s">
        <v>122</v>
      </c>
      <c r="D29" s="56">
        <v>22284320</v>
      </c>
      <c r="E29" s="57">
        <v>1</v>
      </c>
      <c r="F29" s="58"/>
      <c r="G29" s="56" t="s">
        <v>12</v>
      </c>
      <c r="H29" s="67">
        <v>0.44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2:26" ht="15.75" thickBot="1" x14ac:dyDescent="0.3">
      <c r="B30" s="18"/>
      <c r="C30" s="34" t="s">
        <v>23</v>
      </c>
      <c r="D30" s="14">
        <v>15910060</v>
      </c>
      <c r="E30" s="15">
        <v>1</v>
      </c>
      <c r="F30" s="22"/>
      <c r="G30" s="14" t="s">
        <v>12</v>
      </c>
      <c r="H30" s="67">
        <v>0.56999999999999995</v>
      </c>
    </row>
    <row r="31" spans="2:26" x14ac:dyDescent="0.25">
      <c r="B31" s="19" t="s">
        <v>4</v>
      </c>
      <c r="C31" s="44" t="s">
        <v>110</v>
      </c>
      <c r="D31" s="9" t="s">
        <v>113</v>
      </c>
      <c r="E31" s="10">
        <v>82</v>
      </c>
      <c r="F31" s="53" t="s">
        <v>19</v>
      </c>
      <c r="G31" s="9" t="s">
        <v>12</v>
      </c>
      <c r="H31" s="62">
        <v>43.38</v>
      </c>
    </row>
    <row r="32" spans="2:26" x14ac:dyDescent="0.25">
      <c r="B32" s="20" t="s">
        <v>27</v>
      </c>
      <c r="C32" s="35" t="s">
        <v>87</v>
      </c>
      <c r="D32" s="4" t="s">
        <v>44</v>
      </c>
      <c r="E32" s="5">
        <v>82</v>
      </c>
      <c r="F32" s="16"/>
      <c r="G32" s="4" t="s">
        <v>12</v>
      </c>
      <c r="H32" s="66">
        <f>E32*0.1</f>
        <v>8.2000000000000011</v>
      </c>
    </row>
    <row r="33" spans="2:9" x14ac:dyDescent="0.25">
      <c r="B33" s="20"/>
      <c r="C33" s="35" t="s">
        <v>68</v>
      </c>
      <c r="D33" s="4" t="s">
        <v>45</v>
      </c>
      <c r="E33" s="5">
        <v>164</v>
      </c>
      <c r="F33" s="16"/>
      <c r="G33" s="4" t="s">
        <v>12</v>
      </c>
      <c r="H33" s="66">
        <f>E33*0.1</f>
        <v>16.400000000000002</v>
      </c>
    </row>
    <row r="34" spans="2:9" x14ac:dyDescent="0.25">
      <c r="B34" s="20"/>
      <c r="C34" s="35" t="s">
        <v>6</v>
      </c>
      <c r="D34" s="4" t="s">
        <v>35</v>
      </c>
      <c r="E34" s="5">
        <v>4</v>
      </c>
      <c r="F34" s="16"/>
      <c r="G34" s="4" t="s">
        <v>12</v>
      </c>
      <c r="H34" s="66" t="s">
        <v>123</v>
      </c>
      <c r="I34" s="1"/>
    </row>
    <row r="35" spans="2:9" x14ac:dyDescent="0.25">
      <c r="B35" s="20"/>
      <c r="C35" s="35" t="s">
        <v>65</v>
      </c>
      <c r="D35" s="4" t="s">
        <v>43</v>
      </c>
      <c r="E35" s="5">
        <v>4</v>
      </c>
      <c r="F35" s="16"/>
      <c r="G35" s="4" t="s">
        <v>12</v>
      </c>
      <c r="H35" s="66">
        <f>E35*0.28</f>
        <v>1.1200000000000001</v>
      </c>
    </row>
    <row r="36" spans="2:9" x14ac:dyDescent="0.25">
      <c r="B36" s="20"/>
      <c r="C36" s="35" t="s">
        <v>7</v>
      </c>
      <c r="D36" s="28" t="s">
        <v>47</v>
      </c>
      <c r="E36" s="5">
        <v>4</v>
      </c>
      <c r="F36" s="16"/>
      <c r="G36" s="4" t="s">
        <v>12</v>
      </c>
      <c r="H36" s="66">
        <f>0.68*E36</f>
        <v>2.72</v>
      </c>
    </row>
    <row r="37" spans="2:9" x14ac:dyDescent="0.25">
      <c r="B37" s="20"/>
      <c r="C37" s="35" t="s">
        <v>69</v>
      </c>
      <c r="D37" s="4" t="s">
        <v>97</v>
      </c>
      <c r="E37" s="5">
        <v>4</v>
      </c>
      <c r="F37" s="16"/>
      <c r="G37" s="4" t="s">
        <v>12</v>
      </c>
      <c r="H37" s="66">
        <f>0.104*E37</f>
        <v>0.41599999999999998</v>
      </c>
    </row>
    <row r="38" spans="2:9" x14ac:dyDescent="0.25">
      <c r="B38" s="20"/>
      <c r="C38" s="35" t="s">
        <v>70</v>
      </c>
      <c r="D38" s="4" t="s">
        <v>99</v>
      </c>
      <c r="E38" s="5">
        <v>4</v>
      </c>
      <c r="F38" s="16"/>
      <c r="G38" s="4" t="s">
        <v>12</v>
      </c>
      <c r="H38" s="66">
        <f>0.104*E38</f>
        <v>0.41599999999999998</v>
      </c>
    </row>
    <row r="39" spans="2:9" x14ac:dyDescent="0.25">
      <c r="B39" s="20"/>
      <c r="C39" s="5" t="s">
        <v>8</v>
      </c>
      <c r="D39" s="4">
        <v>22284320</v>
      </c>
      <c r="E39" s="5">
        <v>4</v>
      </c>
      <c r="F39" s="16"/>
      <c r="G39" s="4" t="s">
        <v>12</v>
      </c>
      <c r="H39" s="66">
        <v>0.44</v>
      </c>
    </row>
    <row r="40" spans="2:9" ht="15.75" thickBot="1" x14ac:dyDescent="0.3">
      <c r="B40" s="42"/>
      <c r="C40" s="12" t="s">
        <v>76</v>
      </c>
      <c r="D40" s="14" t="s">
        <v>117</v>
      </c>
      <c r="E40" s="12">
        <v>8</v>
      </c>
      <c r="F40" s="3"/>
      <c r="G40" s="11" t="s">
        <v>12</v>
      </c>
      <c r="H40" s="67">
        <f>0.034*E40</f>
        <v>0.27200000000000002</v>
      </c>
    </row>
    <row r="41" spans="2:9" x14ac:dyDescent="0.25">
      <c r="B41" s="19" t="s">
        <v>55</v>
      </c>
      <c r="C41" s="10" t="s">
        <v>10</v>
      </c>
      <c r="D41" s="9" t="s">
        <v>11</v>
      </c>
      <c r="E41" s="10">
        <v>1</v>
      </c>
      <c r="F41" s="51" t="s">
        <v>19</v>
      </c>
      <c r="G41" s="9" t="s">
        <v>12</v>
      </c>
      <c r="H41" s="62">
        <v>4.03</v>
      </c>
    </row>
    <row r="42" spans="2:9" x14ac:dyDescent="0.25">
      <c r="B42" s="17"/>
      <c r="C42" s="5" t="s">
        <v>16</v>
      </c>
      <c r="D42" s="4" t="s">
        <v>116</v>
      </c>
      <c r="E42" s="5">
        <v>1</v>
      </c>
      <c r="F42" s="21"/>
      <c r="G42" s="4" t="s">
        <v>12</v>
      </c>
      <c r="H42" s="66">
        <v>1.75</v>
      </c>
    </row>
    <row r="43" spans="2:9" x14ac:dyDescent="0.25">
      <c r="B43" s="6"/>
      <c r="C43" s="15" t="s">
        <v>72</v>
      </c>
      <c r="D43" s="14" t="s">
        <v>95</v>
      </c>
      <c r="E43" s="15">
        <v>2</v>
      </c>
      <c r="F43" s="16"/>
      <c r="G43" s="4" t="s">
        <v>12</v>
      </c>
      <c r="H43" s="67">
        <v>0.2</v>
      </c>
    </row>
    <row r="44" spans="2:9" x14ac:dyDescent="0.25">
      <c r="B44" s="6"/>
      <c r="C44" s="15" t="s">
        <v>73</v>
      </c>
      <c r="D44" s="4" t="s">
        <v>43</v>
      </c>
      <c r="E44" s="15">
        <v>1</v>
      </c>
      <c r="F44" s="16"/>
      <c r="G44" s="4" t="s">
        <v>12</v>
      </c>
      <c r="H44" s="67">
        <v>0.104</v>
      </c>
    </row>
    <row r="45" spans="2:9" x14ac:dyDescent="0.25">
      <c r="B45" s="6"/>
      <c r="C45" s="15" t="s">
        <v>84</v>
      </c>
      <c r="D45" s="14" t="s">
        <v>117</v>
      </c>
      <c r="E45" s="15">
        <v>1</v>
      </c>
      <c r="F45" s="16"/>
      <c r="G45" s="4" t="s">
        <v>12</v>
      </c>
      <c r="H45" s="67">
        <v>3.4000000000000002E-2</v>
      </c>
    </row>
    <row r="46" spans="2:9" x14ac:dyDescent="0.25">
      <c r="B46" s="6"/>
      <c r="C46" s="15" t="s">
        <v>74</v>
      </c>
      <c r="D46" s="14" t="s">
        <v>101</v>
      </c>
      <c r="E46" s="15">
        <v>2</v>
      </c>
      <c r="F46" s="16"/>
      <c r="G46" s="4" t="s">
        <v>12</v>
      </c>
      <c r="H46" s="67">
        <f>0.104*E46</f>
        <v>0.20799999999999999</v>
      </c>
    </row>
    <row r="47" spans="2:9" x14ac:dyDescent="0.25">
      <c r="B47" s="6"/>
      <c r="C47" s="15" t="s">
        <v>75</v>
      </c>
      <c r="D47" s="14" t="s">
        <v>98</v>
      </c>
      <c r="E47" s="15">
        <v>1</v>
      </c>
      <c r="F47" s="16"/>
      <c r="G47" s="4" t="s">
        <v>12</v>
      </c>
      <c r="H47" s="67">
        <v>0.104</v>
      </c>
    </row>
    <row r="48" spans="2:9" ht="15.75" thickBot="1" x14ac:dyDescent="0.3">
      <c r="B48" s="13"/>
      <c r="C48" s="12" t="s">
        <v>57</v>
      </c>
      <c r="D48" s="4">
        <v>22284320</v>
      </c>
      <c r="E48" s="41">
        <v>1</v>
      </c>
      <c r="F48" s="3"/>
      <c r="G48" s="11" t="s">
        <v>12</v>
      </c>
      <c r="H48" s="52">
        <v>0.11</v>
      </c>
    </row>
    <row r="49" spans="2:8" x14ac:dyDescent="0.25">
      <c r="B49" s="23" t="s">
        <v>52</v>
      </c>
      <c r="C49" s="10" t="s">
        <v>53</v>
      </c>
      <c r="D49" s="9" t="s">
        <v>79</v>
      </c>
      <c r="E49" s="10">
        <v>5</v>
      </c>
      <c r="F49" s="51" t="s">
        <v>19</v>
      </c>
      <c r="G49" s="9" t="s">
        <v>80</v>
      </c>
      <c r="H49" s="62">
        <v>2.5</v>
      </c>
    </row>
    <row r="50" spans="2:8" x14ac:dyDescent="0.25">
      <c r="B50" s="6"/>
      <c r="C50" s="15" t="s">
        <v>60</v>
      </c>
      <c r="D50" s="4" t="s">
        <v>120</v>
      </c>
      <c r="E50" s="15">
        <v>11</v>
      </c>
      <c r="F50" s="16"/>
      <c r="G50" s="4" t="s">
        <v>12</v>
      </c>
      <c r="H50" s="67">
        <f>E50*0.1</f>
        <v>1.1000000000000001</v>
      </c>
    </row>
    <row r="51" spans="2:8" x14ac:dyDescent="0.25">
      <c r="B51" s="6"/>
      <c r="C51" s="15" t="s">
        <v>83</v>
      </c>
      <c r="D51" s="14" t="s">
        <v>114</v>
      </c>
      <c r="E51" s="15">
        <v>1</v>
      </c>
      <c r="F51" s="16"/>
      <c r="G51" s="4" t="s">
        <v>12</v>
      </c>
      <c r="H51" s="67">
        <v>0.51</v>
      </c>
    </row>
    <row r="52" spans="2:8" x14ac:dyDescent="0.25">
      <c r="B52" s="6"/>
      <c r="C52" s="15" t="s">
        <v>84</v>
      </c>
      <c r="D52" s="14" t="s">
        <v>117</v>
      </c>
      <c r="E52" s="15">
        <v>1</v>
      </c>
      <c r="F52" s="16"/>
      <c r="G52" s="4" t="s">
        <v>12</v>
      </c>
      <c r="H52" s="67">
        <v>3.4000000000000002E-2</v>
      </c>
    </row>
    <row r="53" spans="2:8" x14ac:dyDescent="0.25">
      <c r="B53" s="6"/>
      <c r="C53" s="15" t="s">
        <v>71</v>
      </c>
      <c r="D53" s="14" t="s">
        <v>100</v>
      </c>
      <c r="E53" s="15">
        <v>2</v>
      </c>
      <c r="F53" s="16"/>
      <c r="G53" s="4" t="s">
        <v>12</v>
      </c>
      <c r="H53" s="67">
        <f>E53*0.104</f>
        <v>0.20799999999999999</v>
      </c>
    </row>
    <row r="54" spans="2:8" x14ac:dyDescent="0.25">
      <c r="B54" s="6"/>
      <c r="C54" s="15" t="s">
        <v>82</v>
      </c>
      <c r="D54" s="4">
        <v>22284320</v>
      </c>
      <c r="E54" s="15">
        <v>1</v>
      </c>
      <c r="F54" s="16"/>
      <c r="G54" s="4" t="s">
        <v>12</v>
      </c>
      <c r="H54" s="67">
        <v>0.11</v>
      </c>
    </row>
    <row r="55" spans="2:8" x14ac:dyDescent="0.25">
      <c r="B55" s="17"/>
      <c r="C55" s="35" t="s">
        <v>13</v>
      </c>
      <c r="D55" s="4" t="s">
        <v>36</v>
      </c>
      <c r="E55" s="5">
        <v>1</v>
      </c>
      <c r="F55" s="21"/>
      <c r="G55" s="4" t="s">
        <v>12</v>
      </c>
      <c r="H55" s="66">
        <v>3.48</v>
      </c>
    </row>
    <row r="56" spans="2:8" ht="15.75" thickBot="1" x14ac:dyDescent="0.3">
      <c r="B56" s="13"/>
      <c r="C56" s="43" t="s">
        <v>54</v>
      </c>
      <c r="D56" s="11" t="s">
        <v>115</v>
      </c>
      <c r="E56" s="12">
        <v>1</v>
      </c>
      <c r="F56" s="3"/>
      <c r="G56" s="11" t="s">
        <v>12</v>
      </c>
      <c r="H56" s="52">
        <v>1.22</v>
      </c>
    </row>
    <row r="57" spans="2:8" hidden="1" x14ac:dyDescent="0.25">
      <c r="B57" s="23" t="s">
        <v>24</v>
      </c>
      <c r="C57" s="44" t="s">
        <v>14</v>
      </c>
      <c r="D57" s="9"/>
      <c r="E57" s="29" t="s">
        <v>48</v>
      </c>
      <c r="F57" s="24" t="s">
        <v>15</v>
      </c>
      <c r="G57" s="9" t="s">
        <v>12</v>
      </c>
      <c r="H57" s="25">
        <v>0.3</v>
      </c>
    </row>
    <row r="58" spans="2:8" hidden="1" x14ac:dyDescent="0.25">
      <c r="B58" s="6"/>
      <c r="C58" s="35" t="s">
        <v>39</v>
      </c>
      <c r="D58" s="4" t="s">
        <v>40</v>
      </c>
      <c r="E58" s="5">
        <v>5</v>
      </c>
      <c r="F58" s="15" t="s">
        <v>19</v>
      </c>
      <c r="G58" s="4" t="s">
        <v>12</v>
      </c>
      <c r="H58" s="27">
        <f>0.18*5</f>
        <v>0.89999999999999991</v>
      </c>
    </row>
    <row r="59" spans="2:8" hidden="1" x14ac:dyDescent="0.25">
      <c r="B59" s="6"/>
      <c r="C59" s="35" t="s">
        <v>38</v>
      </c>
      <c r="D59" s="4">
        <v>9210000028</v>
      </c>
      <c r="E59" s="5">
        <v>1</v>
      </c>
      <c r="F59" s="16"/>
      <c r="G59" s="4" t="s">
        <v>46</v>
      </c>
      <c r="H59" s="27">
        <v>1.06</v>
      </c>
    </row>
    <row r="60" spans="2:8" hidden="1" x14ac:dyDescent="0.25">
      <c r="B60" s="6"/>
      <c r="C60" s="35" t="s">
        <v>26</v>
      </c>
      <c r="D60" s="4" t="s">
        <v>37</v>
      </c>
      <c r="E60" s="5">
        <v>1</v>
      </c>
      <c r="F60" s="16"/>
      <c r="G60" s="4" t="s">
        <v>12</v>
      </c>
      <c r="H60" s="27">
        <v>1.71</v>
      </c>
    </row>
    <row r="61" spans="2:8" hidden="1" x14ac:dyDescent="0.25">
      <c r="B61" s="6"/>
      <c r="C61" s="35" t="s">
        <v>25</v>
      </c>
      <c r="D61" s="4"/>
      <c r="E61" s="5">
        <v>1</v>
      </c>
      <c r="F61" s="16"/>
      <c r="G61" s="4" t="s">
        <v>12</v>
      </c>
      <c r="H61" s="27">
        <v>1</v>
      </c>
    </row>
    <row r="62" spans="2:8" ht="15.75" hidden="1" thickBot="1" x14ac:dyDescent="0.3">
      <c r="B62" s="13"/>
      <c r="C62" s="43" t="s">
        <v>20</v>
      </c>
      <c r="D62" s="11"/>
      <c r="E62" s="12">
        <v>5</v>
      </c>
      <c r="F62" s="3"/>
      <c r="G62" s="11" t="s">
        <v>12</v>
      </c>
      <c r="H62" s="26">
        <f>0.1*E62</f>
        <v>0.5</v>
      </c>
    </row>
    <row r="63" spans="2:8" x14ac:dyDescent="0.25">
      <c r="C63" s="45"/>
      <c r="G63" s="32" t="s">
        <v>50</v>
      </c>
      <c r="H63" s="33">
        <f>SUM(H35:H56)+SUM(H3:H33)</f>
        <v>149.22399999999996</v>
      </c>
    </row>
    <row r="64" spans="2:8" x14ac:dyDescent="0.25">
      <c r="G64" s="32" t="s">
        <v>51</v>
      </c>
      <c r="H64" s="61">
        <f>H63/1.11175</f>
        <v>134.22442095794915</v>
      </c>
    </row>
  </sheetData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Juliette</dc:creator>
  <cp:lastModifiedBy>Juliette</cp:lastModifiedBy>
  <dcterms:created xsi:type="dcterms:W3CDTF">2015-05-17T18:49:04Z</dcterms:created>
  <dcterms:modified xsi:type="dcterms:W3CDTF">2015-06-24T10:45:43Z</dcterms:modified>
</cp:coreProperties>
</file>